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SENAT NAREDNI_SEPTEMBAR\Materijali\"/>
    </mc:Choice>
  </mc:AlternateContent>
  <bookViews>
    <workbookView xWindow="0" yWindow="0" windowWidth="28800" windowHeight="12435"/>
  </bookViews>
  <sheets>
    <sheet name="Буџет" sheetId="2" r:id="rId1"/>
  </sheets>
  <definedNames>
    <definedName name="_xlnm._FilterDatabase" localSheetId="0" hidden="1">Буџет!$B$7:$G$7</definedName>
    <definedName name="_xlnm.Print_Area" localSheetId="0">Буџет!$B$2:$G$43</definedName>
    <definedName name="_xlnm.Print_Titles" localSheetId="0">Буџет!$3:$7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G12" i="2"/>
  <c r="B29" i="2"/>
  <c r="G29" i="2"/>
  <c r="B15" i="2"/>
  <c r="G15" i="2"/>
  <c r="B40" i="2" l="1"/>
  <c r="B41" i="2"/>
  <c r="B9" i="2"/>
  <c r="B10" i="2"/>
  <c r="B11" i="2"/>
  <c r="B13" i="2"/>
  <c r="B14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30" i="2"/>
  <c r="B31" i="2"/>
  <c r="B32" i="2"/>
  <c r="B33" i="2"/>
  <c r="B34" i="2"/>
  <c r="B35" i="2"/>
  <c r="B36" i="2"/>
  <c r="B37" i="2"/>
  <c r="B38" i="2"/>
  <c r="B39" i="2"/>
  <c r="G26" i="2" l="1"/>
  <c r="G27" i="2"/>
  <c r="G14" i="2"/>
  <c r="G34" i="2" l="1"/>
  <c r="G35" i="2"/>
  <c r="G36" i="2"/>
  <c r="G37" i="2"/>
  <c r="G38" i="2"/>
  <c r="G39" i="2"/>
  <c r="G40" i="2"/>
  <c r="G41" i="2"/>
  <c r="G42" i="2"/>
  <c r="G33" i="2"/>
  <c r="G32" i="2"/>
  <c r="G31" i="2"/>
  <c r="G30" i="2"/>
  <c r="G28" i="2"/>
  <c r="G25" i="2"/>
  <c r="G24" i="2"/>
  <c r="G23" i="2"/>
  <c r="G22" i="2"/>
  <c r="G21" i="2"/>
  <c r="G20" i="2"/>
  <c r="G19" i="2"/>
  <c r="G18" i="2"/>
  <c r="G17" i="2"/>
  <c r="G16" i="2"/>
  <c r="G13" i="2"/>
  <c r="G11" i="2"/>
  <c r="G10" i="2"/>
  <c r="G9" i="2"/>
  <c r="G8" i="2"/>
  <c r="G43" i="2" l="1"/>
  <c r="F43" i="2"/>
  <c r="E43" i="2"/>
  <c r="B8" i="2"/>
</calcChain>
</file>

<file path=xl/sharedStrings.xml><?xml version="1.0" encoding="utf-8"?>
<sst xmlns="http://schemas.openxmlformats.org/spreadsheetml/2006/main" count="50" uniqueCount="50">
  <si>
    <t xml:space="preserve">Σ </t>
  </si>
  <si>
    <t>Назив</t>
  </si>
  <si>
    <t>Укупно</t>
  </si>
  <si>
    <t>1</t>
  </si>
  <si>
    <t>2</t>
  </si>
  <si>
    <t>3</t>
  </si>
  <si>
    <t>4</t>
  </si>
  <si>
    <t>5</t>
  </si>
  <si>
    <t>6</t>
  </si>
  <si>
    <t>#</t>
  </si>
  <si>
    <t>Конто</t>
  </si>
  <si>
    <t>Буџетска
средства</t>
  </si>
  <si>
    <t>Сопствена
средства</t>
  </si>
  <si>
    <t>План 2018.</t>
  </si>
  <si>
    <t>УНИКГ</t>
  </si>
  <si>
    <t>План за 2018. годину</t>
  </si>
  <si>
    <t>Накнада за време одсуствовања</t>
  </si>
  <si>
    <t>Отпремнине, награде и помоћи</t>
  </si>
  <si>
    <t>Накнаде трошкова за запослене</t>
  </si>
  <si>
    <t>Трошкови платног промета</t>
  </si>
  <si>
    <t>Комуналне услуге</t>
  </si>
  <si>
    <t>Услуге комуникације</t>
  </si>
  <si>
    <t>Трошкови осигурања</t>
  </si>
  <si>
    <t>Угоститељске услуге</t>
  </si>
  <si>
    <t>Репрезентација</t>
  </si>
  <si>
    <t>Остале опште услуге</t>
  </si>
  <si>
    <t>Тек поправке зграда и објеката</t>
  </si>
  <si>
    <t>Текуће поправке и одрж опреме</t>
  </si>
  <si>
    <t>Админ материјал</t>
  </si>
  <si>
    <t>Материјал за дом и угост</t>
  </si>
  <si>
    <t>Материјал за посебне намене</t>
  </si>
  <si>
    <t>Негативне курсне разлике</t>
  </si>
  <si>
    <t>Порези</t>
  </si>
  <si>
    <t>Одржавање објеката</t>
  </si>
  <si>
    <t>Администрат опрема</t>
  </si>
  <si>
    <t>Адаптација Дома војске</t>
  </si>
  <si>
    <t>Бруто зараде - максимални број запослених утврђен актом владе РС</t>
  </si>
  <si>
    <t>Набавка књига</t>
  </si>
  <si>
    <t>Поклони ситне пажње</t>
  </si>
  <si>
    <t>Трошкови службеног путовања у инострансо</t>
  </si>
  <si>
    <t>Трошкови службеног путовања у земљи</t>
  </si>
  <si>
    <t>Услуге образ и усав стипендије</t>
  </si>
  <si>
    <t>Услуге инфор, штампе и оглаш</t>
  </si>
  <si>
    <t>Стручне усл ауторске накнаде ,специјализоване услуге</t>
  </si>
  <si>
    <t>Материјал за саобраћај - гориво, матер, за образовање</t>
  </si>
  <si>
    <t xml:space="preserve">Енергетске услуге </t>
  </si>
  <si>
    <t>Обука за педагошке асистенте</t>
  </si>
  <si>
    <t xml:space="preserve">Остале накнаде, бонуси и награде - јубиларне </t>
  </si>
  <si>
    <t>Административне услуге, КПП, усл. образ,културе и спорта</t>
  </si>
  <si>
    <t>Услуге  културе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</si>
</sst>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8" tint="-0.499984740745262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b/>
      <sz val="14"/>
      <color theme="1" tint="0.24997711111789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1"/>
      <color theme="1" tint="0.34998626667073579"/>
      <name val="Calibri"/>
      <scheme val="minor"/>
    </font>
    <font>
      <sz val="1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0" fillId="0" borderId="7" xfId="0" applyNumberFormat="1" applyBorder="1" applyAlignment="1" applyProtection="1">
      <alignment horizontal="right" vertical="center"/>
    </xf>
    <xf numFmtId="0" fontId="0" fillId="0" borderId="0" xfId="0" applyBorder="1" applyAlignment="1">
      <alignment horizontal="right" vertical="center" inden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3" fontId="0" fillId="0" borderId="7" xfId="0" applyNumberFormat="1" applyBorder="1" applyAlignment="1" applyProtection="1">
      <alignment horizontal="right" vertical="center"/>
    </xf>
    <xf numFmtId="3" fontId="0" fillId="0" borderId="0" xfId="0" applyNumberFormat="1" applyBorder="1" applyAlignment="1" applyProtection="1">
      <alignment horizontal="right" vertical="center"/>
      <protection locked="0"/>
    </xf>
    <xf numFmtId="0" fontId="0" fillId="0" borderId="7" xfId="0" applyNumberFormat="1" applyBorder="1" applyAlignment="1" applyProtection="1">
      <alignment horizontal="center" vertical="center"/>
    </xf>
    <xf numFmtId="3" fontId="2" fillId="6" borderId="6" xfId="0" applyNumberFormat="1" applyFont="1" applyFill="1" applyBorder="1" applyAlignment="1" applyProtection="1">
      <alignment horizontal="center" vertical="center"/>
    </xf>
    <xf numFmtId="3" fontId="0" fillId="0" borderId="0" xfId="0" applyNumberFormat="1" applyAlignment="1" applyProtection="1">
      <alignment horizontal="right" vertical="center"/>
      <protection locked="0"/>
    </xf>
    <xf numFmtId="0" fontId="0" fillId="0" borderId="0" xfId="0" applyProtection="1"/>
    <xf numFmtId="0" fontId="0" fillId="0" borderId="0" xfId="0" applyBorder="1" applyProtection="1"/>
    <xf numFmtId="0" fontId="0" fillId="0" borderId="7" xfId="0" applyNumberFormat="1" applyBorder="1" applyAlignment="1" applyProtection="1">
      <alignment horizontal="left" vertical="center" indent="1"/>
    </xf>
    <xf numFmtId="0" fontId="0" fillId="0" borderId="0" xfId="0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4" fillId="0" borderId="1" xfId="0" applyFont="1" applyBorder="1" applyAlignment="1" applyProtection="1">
      <alignment horizontal="left" vertical="center" indent="1"/>
      <protection locked="0"/>
    </xf>
    <xf numFmtId="0" fontId="4" fillId="0" borderId="0" xfId="0" applyFont="1" applyBorder="1" applyAlignment="1" applyProtection="1">
      <alignment horizontal="left" vertical="center" indent="1"/>
      <protection locked="0"/>
    </xf>
    <xf numFmtId="0" fontId="6" fillId="0" borderId="4" xfId="0" applyFont="1" applyBorder="1" applyAlignment="1">
      <alignment horizontal="right" vertical="center" inden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 indent="1"/>
      <protection locked="0"/>
    </xf>
    <xf numFmtId="4" fontId="4" fillId="0" borderId="5" xfId="0" applyNumberFormat="1" applyFont="1" applyBorder="1" applyAlignment="1" applyProtection="1">
      <alignment horizontal="right" vertical="center" indent="1"/>
      <protection locked="0"/>
    </xf>
    <xf numFmtId="0" fontId="0" fillId="0" borderId="1" xfId="0" applyNumberFormat="1" applyBorder="1" applyAlignment="1" applyProtection="1">
      <alignment horizontal="right" vertical="center"/>
    </xf>
    <xf numFmtId="0" fontId="0" fillId="0" borderId="1" xfId="0" applyNumberFormat="1" applyBorder="1" applyAlignment="1" applyProtection="1">
      <alignment horizontal="center" vertical="center"/>
    </xf>
    <xf numFmtId="0" fontId="0" fillId="0" borderId="1" xfId="0" applyNumberFormat="1" applyBorder="1" applyAlignment="1" applyProtection="1">
      <alignment horizontal="left" vertical="center" indent="1"/>
    </xf>
    <xf numFmtId="3" fontId="0" fillId="0" borderId="1" xfId="0" applyNumberFormat="1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 indent="1"/>
    </xf>
    <xf numFmtId="0" fontId="0" fillId="0" borderId="11" xfId="0" applyBorder="1" applyAlignment="1" applyProtection="1">
      <alignment horizontal="right" vertical="center" indent="1"/>
    </xf>
    <xf numFmtId="0" fontId="0" fillId="0" borderId="10" xfId="0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right" vertical="center" indent="1"/>
    </xf>
    <xf numFmtId="0" fontId="3" fillId="5" borderId="3" xfId="0" applyNumberFormat="1" applyFont="1" applyFill="1" applyBorder="1" applyAlignment="1" applyProtection="1">
      <alignment horizontal="center" vertical="center"/>
    </xf>
    <xf numFmtId="4" fontId="10" fillId="0" borderId="10" xfId="0" applyNumberFormat="1" applyFont="1" applyBorder="1" applyAlignment="1" applyProtection="1">
      <alignment horizontal="right" vertical="center" indent="1"/>
    </xf>
    <xf numFmtId="3" fontId="9" fillId="2" borderId="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Border="1" applyAlignment="1">
      <alignment horizontal="right" vertical="center" indent="1"/>
    </xf>
    <xf numFmtId="0" fontId="11" fillId="0" borderId="4" xfId="0" applyFont="1" applyBorder="1" applyAlignment="1" applyProtection="1">
      <alignment horizontal="center" vertical="center"/>
      <protection locked="0"/>
    </xf>
    <xf numFmtId="4" fontId="12" fillId="0" borderId="1" xfId="0" applyNumberFormat="1" applyFont="1" applyBorder="1" applyAlignment="1" applyProtection="1">
      <alignment horizontal="right" vertical="center" indent="1"/>
      <protection locked="0"/>
    </xf>
    <xf numFmtId="4" fontId="12" fillId="0" borderId="1" xfId="0" applyNumberFormat="1" applyFont="1" applyBorder="1" applyAlignment="1" applyProtection="1">
      <alignment horizontal="right" vertical="center" indent="1"/>
    </xf>
    <xf numFmtId="0" fontId="3" fillId="5" borderId="2" xfId="0" applyNumberFormat="1" applyFont="1" applyFill="1" applyBorder="1" applyAlignment="1" applyProtection="1">
      <alignment horizontal="left" vertical="center" indent="1"/>
      <protection locked="0"/>
    </xf>
    <xf numFmtId="0" fontId="3" fillId="5" borderId="3" xfId="0" applyNumberFormat="1" applyFont="1" applyFill="1" applyBorder="1" applyAlignment="1" applyProtection="1">
      <alignment horizontal="left" vertical="center" indent="1"/>
      <protection locked="0"/>
    </xf>
    <xf numFmtId="0" fontId="8" fillId="3" borderId="5" xfId="0" applyNumberFormat="1" applyFont="1" applyFill="1" applyBorder="1" applyAlignment="1" applyProtection="1">
      <alignment horizontal="center" vertical="center"/>
    </xf>
    <xf numFmtId="0" fontId="8" fillId="3" borderId="9" xfId="0" applyNumberFormat="1" applyFont="1" applyFill="1" applyBorder="1" applyAlignment="1" applyProtection="1">
      <alignment horizontal="center" vertical="center"/>
    </xf>
    <xf numFmtId="0" fontId="8" fillId="3" borderId="6" xfId="0" applyNumberFormat="1" applyFont="1" applyFill="1" applyBorder="1" applyAlignment="1" applyProtection="1">
      <alignment horizontal="center" vertical="center"/>
    </xf>
    <xf numFmtId="3" fontId="0" fillId="7" borderId="1" xfId="0" applyNumberFormat="1" applyFill="1" applyBorder="1" applyAlignment="1" applyProtection="1">
      <alignment horizontal="center" vertical="center"/>
    </xf>
    <xf numFmtId="0" fontId="1" fillId="8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5" xfId="0" applyNumberFormat="1" applyFont="1" applyFill="1" applyBorder="1" applyAlignment="1" applyProtection="1">
      <alignment horizontal="center" vertical="center"/>
    </xf>
    <xf numFmtId="0" fontId="5" fillId="3" borderId="9" xfId="0" applyNumberFormat="1" applyFont="1" applyFill="1" applyBorder="1" applyAlignment="1" applyProtection="1">
      <alignment horizontal="center" vertical="center"/>
    </xf>
    <xf numFmtId="0" fontId="5" fillId="3" borderId="6" xfId="0" applyNumberFormat="1" applyFont="1" applyFill="1" applyBorder="1" applyAlignment="1" applyProtection="1">
      <alignment horizontal="center" vertical="center"/>
    </xf>
    <xf numFmtId="0" fontId="1" fillId="4" borderId="5" xfId="0" applyNumberFormat="1" applyFont="1" applyFill="1" applyBorder="1" applyAlignment="1" applyProtection="1">
      <alignment horizontal="center" vertical="center"/>
    </xf>
    <xf numFmtId="0" fontId="1" fillId="4" borderId="9" xfId="0" applyNumberFormat="1" applyFont="1" applyFill="1" applyBorder="1" applyAlignment="1" applyProtection="1">
      <alignment horizontal="center" vertical="center"/>
    </xf>
    <xf numFmtId="0" fontId="1" fillId="4" borderId="6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4" formatCode="#,##0.00"/>
      <alignment horizontal="righ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4" formatCode="#,##0.00"/>
      <alignment horizontal="righ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1" hidden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scheme val="minor"/>
      </font>
      <numFmt numFmtId="4" formatCode="#,##0.00"/>
      <alignment horizontal="righ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249977111117893"/>
        <name val="Calibri"/>
        <scheme val="minor"/>
      </font>
      <alignment horizontal="righ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1" hidden="0"/>
    </dxf>
    <dxf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right" vertical="center" textRotation="0" wrapText="0" indent="1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numFmt numFmtId="0" formatCode="General"/>
      <alignment horizontal="right" vertical="center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8" tint="-0.499984740745262"/>
        <name val="Calibri"/>
        <scheme val="minor"/>
      </font>
      <numFmt numFmtId="0" formatCode="General"/>
      <fill>
        <patternFill patternType="solid">
          <fgColor indexed="64"/>
          <bgColor rgb="FFFFFFF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colors>
    <mruColors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" displayName="Table" ref="B7:G43" totalsRowCount="1" headerRowDxfId="17" dataDxfId="15" totalsRowDxfId="13" headerRowBorderDxfId="16" tableBorderDxfId="14" totalsRowBorderDxfId="12">
  <tableColumns count="6">
    <tableColumn id="1" name="1" dataDxfId="11" totalsRowDxfId="10">
      <calculatedColumnFormula>ROW()-ROW(Table[[#Headers],[2]])</calculatedColumnFormula>
    </tableColumn>
    <tableColumn id="12" name="2" dataDxfId="9" totalsRowDxfId="8"/>
    <tableColumn id="2" name="3" totalsRowLabel="Σ " dataDxfId="7" totalsRowDxfId="6"/>
    <tableColumn id="11" name="4" totalsRowFunction="sum" dataDxfId="5" totalsRowDxfId="4"/>
    <tableColumn id="7" name="5" totalsRowFunction="sum" dataDxfId="3" totalsRowDxfId="2"/>
    <tableColumn id="10" name="6" totalsRowFunction="sum" dataDxfId="1" totalsRowDxfId="0">
      <calculatedColumnFormula>IF(AND(Table[[#This Row],[4]]&lt;&gt;"",Table[[#This Row],[5]]&lt;&gt;""),SUM(Table[[#This Row],[4]]+Table[[#This Row],[5]]),"")</calculatedColumnFormula>
    </tableColumn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zoomScaleNormal="100" workbookViewId="0">
      <selection activeCell="D30" sqref="D30"/>
    </sheetView>
  </sheetViews>
  <sheetFormatPr defaultRowHeight="15" x14ac:dyDescent="0.25"/>
  <cols>
    <col min="1" max="1" width="4.28515625" customWidth="1"/>
    <col min="2" max="2" width="5.7109375" style="5" customWidth="1"/>
    <col min="3" max="3" width="8.5703125" style="20" customWidth="1"/>
    <col min="4" max="4" width="67.42578125" style="15" customWidth="1"/>
    <col min="5" max="6" width="14.28515625" style="10" customWidth="1"/>
    <col min="7" max="7" width="15.7109375" style="10" customWidth="1"/>
    <col min="8" max="8" width="4.28515625" customWidth="1"/>
    <col min="11" max="11" width="4.28515625" customWidth="1"/>
  </cols>
  <sheetData>
    <row r="1" spans="1:9" s="11" customFormat="1" ht="7.5" customHeight="1" x14ac:dyDescent="0.25">
      <c r="B1" s="2"/>
      <c r="C1" s="8"/>
      <c r="D1" s="13"/>
      <c r="E1" s="6"/>
      <c r="F1" s="6"/>
      <c r="G1" s="6"/>
    </row>
    <row r="2" spans="1:9" s="11" customFormat="1" ht="24" customHeight="1" x14ac:dyDescent="0.25">
      <c r="B2" s="41" t="s">
        <v>15</v>
      </c>
      <c r="C2" s="42"/>
      <c r="D2" s="42"/>
      <c r="E2" s="42"/>
      <c r="F2" s="42"/>
      <c r="G2" s="34" t="s">
        <v>14</v>
      </c>
    </row>
    <row r="3" spans="1:9" s="11" customFormat="1" ht="19.5" customHeight="1" x14ac:dyDescent="0.25">
      <c r="B3" s="48" t="s">
        <v>9</v>
      </c>
      <c r="C3" s="43" t="s">
        <v>10</v>
      </c>
      <c r="D3" s="51" t="s">
        <v>1</v>
      </c>
      <c r="E3" s="47" t="s">
        <v>13</v>
      </c>
      <c r="F3" s="47"/>
      <c r="G3" s="47"/>
    </row>
    <row r="4" spans="1:9" s="11" customFormat="1" ht="27" customHeight="1" x14ac:dyDescent="0.25">
      <c r="B4" s="49"/>
      <c r="C4" s="44"/>
      <c r="D4" s="52"/>
      <c r="E4" s="36" t="s">
        <v>11</v>
      </c>
      <c r="F4" s="36" t="s">
        <v>12</v>
      </c>
      <c r="G4" s="46" t="s">
        <v>2</v>
      </c>
    </row>
    <row r="5" spans="1:9" s="11" customFormat="1" ht="15" customHeight="1" x14ac:dyDescent="0.25">
      <c r="B5" s="50"/>
      <c r="C5" s="45"/>
      <c r="D5" s="53"/>
      <c r="E5" s="21">
        <v>2018</v>
      </c>
      <c r="F5" s="21">
        <v>2018</v>
      </c>
      <c r="G5" s="46"/>
    </row>
    <row r="6" spans="1:9" s="11" customFormat="1" ht="1.5" customHeight="1" x14ac:dyDescent="0.25">
      <c r="B6" s="24"/>
      <c r="C6" s="25"/>
      <c r="D6" s="26"/>
      <c r="E6" s="27"/>
      <c r="F6" s="27"/>
      <c r="G6" s="27"/>
      <c r="H6" s="12"/>
    </row>
    <row r="7" spans="1:9" s="11" customFormat="1" ht="12" customHeight="1" x14ac:dyDescent="0.25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8</v>
      </c>
    </row>
    <row r="8" spans="1:9" x14ac:dyDescent="0.25">
      <c r="B8" s="18">
        <f>ROW()-ROW(Table[[#Headers],[2]])</f>
        <v>1</v>
      </c>
      <c r="C8" s="28"/>
      <c r="D8" s="16" t="s">
        <v>36</v>
      </c>
      <c r="E8" s="22">
        <v>28000000</v>
      </c>
      <c r="F8" s="22">
        <v>10145311</v>
      </c>
      <c r="G8" s="30">
        <f>IF(AND(Table[[#This Row],[4]]&lt;&gt;"",Table[[#This Row],[5]]&lt;&gt;""),SUM(Table[[#This Row],[4]]+Table[[#This Row],[5]]),"")</f>
        <v>38145311</v>
      </c>
    </row>
    <row r="9" spans="1:9" x14ac:dyDescent="0.25">
      <c r="B9" s="18">
        <f>ROW()-ROW(Table[[#Headers],[2]])</f>
        <v>2</v>
      </c>
      <c r="C9" s="28">
        <v>413100</v>
      </c>
      <c r="D9" s="16" t="s">
        <v>16</v>
      </c>
      <c r="E9" s="22">
        <v>1000000</v>
      </c>
      <c r="F9" s="22">
        <v>0</v>
      </c>
      <c r="G9" s="30">
        <f>IF(AND(Table[[#This Row],[4]]&lt;&gt;"",Table[[#This Row],[5]]&lt;&gt;""),SUM(Table[[#This Row],[4]]+Table[[#This Row],[5]]),"")</f>
        <v>1000000</v>
      </c>
    </row>
    <row r="10" spans="1:9" x14ac:dyDescent="0.25">
      <c r="B10" s="18">
        <f>ROW()-ROW(Table[[#Headers],[2]])</f>
        <v>3</v>
      </c>
      <c r="C10" s="28">
        <v>414300</v>
      </c>
      <c r="D10" s="16" t="s">
        <v>17</v>
      </c>
      <c r="E10" s="22">
        <v>0</v>
      </c>
      <c r="F10" s="22">
        <v>150000</v>
      </c>
      <c r="G10" s="30">
        <f>IF(AND(Table[[#This Row],[4]]&lt;&gt;"",Table[[#This Row],[5]]&lt;&gt;""),SUM(Table[[#This Row],[4]]+Table[[#This Row],[5]]),"")</f>
        <v>150000</v>
      </c>
    </row>
    <row r="11" spans="1:9" x14ac:dyDescent="0.25">
      <c r="A11" s="1"/>
      <c r="B11" s="18">
        <f>ROW()-ROW(Table[[#Headers],[2]])</f>
        <v>4</v>
      </c>
      <c r="C11" s="28">
        <v>415100</v>
      </c>
      <c r="D11" s="16" t="s">
        <v>18</v>
      </c>
      <c r="E11" s="22">
        <v>348360</v>
      </c>
      <c r="F11" s="22">
        <v>1554440</v>
      </c>
      <c r="G11" s="30">
        <f>IF(AND(Table[[#This Row],[4]]&lt;&gt;"",Table[[#This Row],[5]]&lt;&gt;""),SUM(Table[[#This Row],[4]]+Table[[#This Row],[5]]),"")</f>
        <v>1902800</v>
      </c>
      <c r="H11" s="1"/>
      <c r="I11" s="1"/>
    </row>
    <row r="12" spans="1:9" x14ac:dyDescent="0.25">
      <c r="A12" s="1"/>
      <c r="B12" s="37">
        <f>ROW()-ROW(Table[[#Headers],[2]])</f>
        <v>5</v>
      </c>
      <c r="C12" s="38">
        <v>416100</v>
      </c>
      <c r="D12" s="16" t="s">
        <v>47</v>
      </c>
      <c r="E12" s="39">
        <v>0</v>
      </c>
      <c r="F12" s="22">
        <v>600000</v>
      </c>
      <c r="G12" s="40">
        <f>IF(AND(Table[[#This Row],[4]]&lt;&gt;"",Table[[#This Row],[5]]&lt;&gt;""),SUM(Table[[#This Row],[4]]+Table[[#This Row],[5]]),"")</f>
        <v>600000</v>
      </c>
      <c r="H12" s="1"/>
      <c r="I12" s="1"/>
    </row>
    <row r="13" spans="1:9" x14ac:dyDescent="0.25">
      <c r="A13" s="1"/>
      <c r="B13" s="18">
        <f>ROW()-ROW(Table[[#Headers],[2]])</f>
        <v>6</v>
      </c>
      <c r="C13" s="28">
        <v>421100</v>
      </c>
      <c r="D13" s="16" t="s">
        <v>19</v>
      </c>
      <c r="E13" s="22">
        <v>281004</v>
      </c>
      <c r="F13" s="22">
        <v>0</v>
      </c>
      <c r="G13" s="30">
        <f>IF(AND(Table[[#This Row],[4]]&lt;&gt;"",Table[[#This Row],[5]]&lt;&gt;""),SUM(Table[[#This Row],[4]]+Table[[#This Row],[5]]),"")</f>
        <v>281004</v>
      </c>
      <c r="H13" s="1"/>
      <c r="I13" s="1"/>
    </row>
    <row r="14" spans="1:9" x14ac:dyDescent="0.25">
      <c r="A14" s="1"/>
      <c r="B14" s="18">
        <f>ROW()-ROW(Table[[#Headers],[2]])</f>
        <v>7</v>
      </c>
      <c r="C14" s="28">
        <v>421200</v>
      </c>
      <c r="D14" s="16" t="s">
        <v>45</v>
      </c>
      <c r="E14" s="22">
        <v>2340148</v>
      </c>
      <c r="F14" s="22">
        <v>460000</v>
      </c>
      <c r="G14" s="30">
        <f>IF(AND(Table[[#This Row],[4]]&lt;&gt;"",Table[[#This Row],[5]]&lt;&gt;""),SUM(Table[[#This Row],[4]]+Table[[#This Row],[5]]),"")</f>
        <v>2800148</v>
      </c>
      <c r="H14" s="1"/>
      <c r="I14" s="1"/>
    </row>
    <row r="15" spans="1:9" x14ac:dyDescent="0.25">
      <c r="A15" s="1"/>
      <c r="B15" s="18">
        <f>ROW()-ROW(Table[[#Headers],[2]])</f>
        <v>8</v>
      </c>
      <c r="C15" s="28">
        <v>421300</v>
      </c>
      <c r="D15" s="16" t="s">
        <v>20</v>
      </c>
      <c r="E15" s="22">
        <v>372000</v>
      </c>
      <c r="F15" s="22">
        <v>0</v>
      </c>
      <c r="G15" s="30">
        <f>IF(AND(Table[[#This Row],[4]]&lt;&gt;"",Table[[#This Row],[5]]&lt;&gt;""),SUM(Table[[#This Row],[4]]+Table[[#This Row],[5]]),"")</f>
        <v>372000</v>
      </c>
      <c r="H15" s="1"/>
      <c r="I15" s="1"/>
    </row>
    <row r="16" spans="1:9" x14ac:dyDescent="0.25">
      <c r="A16" s="1"/>
      <c r="B16" s="18">
        <f>ROW()-ROW(Table[[#Headers],[2]])</f>
        <v>9</v>
      </c>
      <c r="C16" s="28">
        <v>421400</v>
      </c>
      <c r="D16" s="16" t="s">
        <v>21</v>
      </c>
      <c r="E16" s="22">
        <v>661512</v>
      </c>
      <c r="F16" s="22">
        <v>100000</v>
      </c>
      <c r="G16" s="30">
        <f>IF(AND(Table[[#This Row],[4]]&lt;&gt;"",Table[[#This Row],[5]]&lt;&gt;""),SUM(Table[[#This Row],[4]]+Table[[#This Row],[5]]),"")</f>
        <v>761512</v>
      </c>
      <c r="H16" s="1"/>
      <c r="I16" s="1"/>
    </row>
    <row r="17" spans="1:9" x14ac:dyDescent="0.25">
      <c r="A17" s="1"/>
      <c r="B17" s="18">
        <f>ROW()-ROW(Table[[#Headers],[2]])</f>
        <v>10</v>
      </c>
      <c r="C17" s="28">
        <v>421500</v>
      </c>
      <c r="D17" s="16" t="s">
        <v>22</v>
      </c>
      <c r="E17" s="22">
        <v>2500000</v>
      </c>
      <c r="F17" s="22">
        <v>0</v>
      </c>
      <c r="G17" s="30">
        <f>IF(AND(Table[[#This Row],[4]]&lt;&gt;"",Table[[#This Row],[5]]&lt;&gt;""),SUM(Table[[#This Row],[4]]+Table[[#This Row],[5]]),"")</f>
        <v>2500000</v>
      </c>
      <c r="H17" s="1"/>
      <c r="I17" s="1"/>
    </row>
    <row r="18" spans="1:9" x14ac:dyDescent="0.25">
      <c r="A18" s="1"/>
      <c r="B18" s="18">
        <f>ROW()-ROW(Table[[#Headers],[2]])</f>
        <v>11</v>
      </c>
      <c r="C18" s="28">
        <v>422100</v>
      </c>
      <c r="D18" s="16" t="s">
        <v>40</v>
      </c>
      <c r="E18" s="22">
        <v>48204</v>
      </c>
      <c r="F18" s="22">
        <v>1551796</v>
      </c>
      <c r="G18" s="30">
        <f>IF(AND(Table[[#This Row],[4]]&lt;&gt;"",Table[[#This Row],[5]]&lt;&gt;""),SUM(Table[[#This Row],[4]]+Table[[#This Row],[5]]),"")</f>
        <v>1600000</v>
      </c>
      <c r="H18" s="1"/>
      <c r="I18" s="1"/>
    </row>
    <row r="19" spans="1:9" x14ac:dyDescent="0.25">
      <c r="A19" s="1"/>
      <c r="B19" s="18">
        <f>ROW()-ROW(Table[[#Headers],[2]])</f>
        <v>12</v>
      </c>
      <c r="C19" s="28">
        <v>422200</v>
      </c>
      <c r="D19" s="16" t="s">
        <v>39</v>
      </c>
      <c r="E19" s="22">
        <v>141396</v>
      </c>
      <c r="F19" s="22">
        <v>58604</v>
      </c>
      <c r="G19" s="30">
        <f>IF(AND(Table[[#This Row],[4]]&lt;&gt;"",Table[[#This Row],[5]]&lt;&gt;""),SUM(Table[[#This Row],[4]]+Table[[#This Row],[5]]),"")</f>
        <v>200000</v>
      </c>
      <c r="H19" s="1"/>
      <c r="I19" s="1"/>
    </row>
    <row r="20" spans="1:9" x14ac:dyDescent="0.25">
      <c r="A20" s="1"/>
      <c r="B20" s="18">
        <f>ROW()-ROW(Table[[#Headers],[2]])</f>
        <v>13</v>
      </c>
      <c r="C20" s="28">
        <v>423100</v>
      </c>
      <c r="D20" s="16" t="s">
        <v>48</v>
      </c>
      <c r="E20" s="22">
        <v>850008</v>
      </c>
      <c r="F20" s="22">
        <v>1649992</v>
      </c>
      <c r="G20" s="30">
        <f>IF(AND(Table[[#This Row],[4]]&lt;&gt;"",Table[[#This Row],[5]]&lt;&gt;""),SUM(Table[[#This Row],[4]]+Table[[#This Row],[5]]),"")</f>
        <v>2500000</v>
      </c>
      <c r="H20" s="1"/>
      <c r="I20" s="1"/>
    </row>
    <row r="21" spans="1:9" x14ac:dyDescent="0.25">
      <c r="A21" s="1"/>
      <c r="B21" s="18">
        <f>ROW()-ROW(Table[[#Headers],[2]])</f>
        <v>14</v>
      </c>
      <c r="C21" s="28">
        <v>423300</v>
      </c>
      <c r="D21" s="16" t="s">
        <v>41</v>
      </c>
      <c r="E21" s="22">
        <v>65004</v>
      </c>
      <c r="F21" s="22">
        <v>2454996</v>
      </c>
      <c r="G21" s="30">
        <f>IF(AND(Table[[#This Row],[4]]&lt;&gt;"",Table[[#This Row],[5]]&lt;&gt;""),SUM(Table[[#This Row],[4]]+Table[[#This Row],[5]]),"")</f>
        <v>2520000</v>
      </c>
      <c r="H21" s="1"/>
      <c r="I21" s="1"/>
    </row>
    <row r="22" spans="1:9" x14ac:dyDescent="0.25">
      <c r="A22" s="1"/>
      <c r="B22" s="18">
        <f>ROW()-ROW(Table[[#Headers],[2]])</f>
        <v>15</v>
      </c>
      <c r="C22" s="28">
        <v>423400</v>
      </c>
      <c r="D22" s="16" t="s">
        <v>42</v>
      </c>
      <c r="E22" s="22">
        <v>219996</v>
      </c>
      <c r="F22" s="22">
        <v>1280094</v>
      </c>
      <c r="G22" s="30">
        <f>IF(AND(Table[[#This Row],[4]]&lt;&gt;"",Table[[#This Row],[5]]&lt;&gt;""),SUM(Table[[#This Row],[4]]+Table[[#This Row],[5]]),"")</f>
        <v>1500090</v>
      </c>
      <c r="H22" s="1"/>
      <c r="I22" s="1"/>
    </row>
    <row r="23" spans="1:9" x14ac:dyDescent="0.25">
      <c r="A23" s="1"/>
      <c r="B23" s="18">
        <f>ROW()-ROW(Table[[#Headers],[2]])</f>
        <v>16</v>
      </c>
      <c r="C23" s="28">
        <v>423500</v>
      </c>
      <c r="D23" s="16" t="s">
        <v>43</v>
      </c>
      <c r="E23" s="22">
        <v>759996</v>
      </c>
      <c r="F23" s="22">
        <v>1740004</v>
      </c>
      <c r="G23" s="30">
        <f>IF(AND(Table[[#This Row],[4]]&lt;&gt;"",Table[[#This Row],[5]]&lt;&gt;""),SUM(Table[[#This Row],[4]]+Table[[#This Row],[5]]),"")</f>
        <v>2500000</v>
      </c>
      <c r="H23" s="1"/>
      <c r="I23" s="1"/>
    </row>
    <row r="24" spans="1:9" x14ac:dyDescent="0.25">
      <c r="A24" s="1"/>
      <c r="B24" s="18">
        <f>ROW()-ROW(Table[[#Headers],[2]])</f>
        <v>17</v>
      </c>
      <c r="C24" s="28">
        <v>423600</v>
      </c>
      <c r="D24" s="16" t="s">
        <v>23</v>
      </c>
      <c r="E24" s="22">
        <v>60000</v>
      </c>
      <c r="F24" s="22">
        <v>940000</v>
      </c>
      <c r="G24" s="30">
        <f>IF(AND(Table[[#This Row],[4]]&lt;&gt;"",Table[[#This Row],[5]]&lt;&gt;""),SUM(Table[[#This Row],[4]]+Table[[#This Row],[5]]),"")</f>
        <v>1000000</v>
      </c>
      <c r="H24" s="1"/>
      <c r="I24" s="1"/>
    </row>
    <row r="25" spans="1:9" x14ac:dyDescent="0.25">
      <c r="A25" s="1"/>
      <c r="B25" s="18">
        <f>ROW()-ROW(Table[[#Headers],[2]])</f>
        <v>18</v>
      </c>
      <c r="C25" s="28">
        <v>423700</v>
      </c>
      <c r="D25" s="16" t="s">
        <v>24</v>
      </c>
      <c r="E25" s="22">
        <v>0</v>
      </c>
      <c r="F25" s="22">
        <v>1200000</v>
      </c>
      <c r="G25" s="30">
        <f>IF(AND(Table[[#This Row],[4]]&lt;&gt;"",Table[[#This Row],[5]]&lt;&gt;""),SUM(Table[[#This Row],[4]]+Table[[#This Row],[5]]),"")</f>
        <v>1200000</v>
      </c>
      <c r="H25" s="1"/>
      <c r="I25" s="1"/>
    </row>
    <row r="26" spans="1:9" x14ac:dyDescent="0.25">
      <c r="A26" s="1"/>
      <c r="B26" s="18">
        <f>ROW()-ROW(Table[[#Headers],[2]])</f>
        <v>19</v>
      </c>
      <c r="C26" s="28">
        <v>423701</v>
      </c>
      <c r="D26" s="16" t="s">
        <v>37</v>
      </c>
      <c r="E26" s="22">
        <v>0</v>
      </c>
      <c r="F26" s="22">
        <v>500000</v>
      </c>
      <c r="G26" s="30">
        <f>IF(AND(Table[[#This Row],[4]]&lt;&gt;"",Table[[#This Row],[5]]&lt;&gt;""),SUM(Table[[#This Row],[4]]+Table[[#This Row],[5]]),"")</f>
        <v>500000</v>
      </c>
      <c r="H26" s="1"/>
      <c r="I26" s="1"/>
    </row>
    <row r="27" spans="1:9" x14ac:dyDescent="0.25">
      <c r="A27" s="1"/>
      <c r="B27" s="18">
        <f>ROW()-ROW(Table[[#Headers],[2]])</f>
        <v>20</v>
      </c>
      <c r="C27" s="28">
        <v>423702</v>
      </c>
      <c r="D27" s="16" t="s">
        <v>38</v>
      </c>
      <c r="E27" s="22">
        <v>0</v>
      </c>
      <c r="F27" s="22">
        <v>800000</v>
      </c>
      <c r="G27" s="30">
        <f>IF(AND(Table[[#This Row],[4]]&lt;&gt;"",Table[[#This Row],[5]]&lt;&gt;""),SUM(Table[[#This Row],[4]]+Table[[#This Row],[5]]),"")</f>
        <v>800000</v>
      </c>
      <c r="H27" s="1"/>
      <c r="I27" s="1"/>
    </row>
    <row r="28" spans="1:9" x14ac:dyDescent="0.25">
      <c r="A28" s="1"/>
      <c r="B28" s="18">
        <f>ROW()-ROW(Table[[#Headers],[2]])</f>
        <v>21</v>
      </c>
      <c r="C28" s="28">
        <v>423900</v>
      </c>
      <c r="D28" s="16" t="s">
        <v>25</v>
      </c>
      <c r="E28" s="22">
        <v>200000</v>
      </c>
      <c r="F28" s="22">
        <v>300000</v>
      </c>
      <c r="G28" s="30">
        <f>IF(AND(Table[[#This Row],[4]]&lt;&gt;"",Table[[#This Row],[5]]&lt;&gt;""),SUM(Table[[#This Row],[4]]+Table[[#This Row],[5]]),"")</f>
        <v>500000</v>
      </c>
      <c r="H28" s="1"/>
      <c r="I28" s="1"/>
    </row>
    <row r="29" spans="1:9" x14ac:dyDescent="0.25">
      <c r="A29" s="1"/>
      <c r="B29" s="37">
        <f>ROW()-ROW(Table[[#Headers],[2]])</f>
        <v>22</v>
      </c>
      <c r="C29" s="38">
        <v>424300</v>
      </c>
      <c r="D29" s="16" t="s">
        <v>46</v>
      </c>
      <c r="E29" s="39">
        <v>2272000</v>
      </c>
      <c r="F29" s="22">
        <v>0</v>
      </c>
      <c r="G29" s="40">
        <f>IF(AND(Table[[#This Row],[4]]&lt;&gt;"",Table[[#This Row],[5]]&lt;&gt;""),SUM(Table[[#This Row],[4]]+Table[[#This Row],[5]]),"")</f>
        <v>2272000</v>
      </c>
      <c r="H29" s="1"/>
      <c r="I29" s="1"/>
    </row>
    <row r="30" spans="1:9" x14ac:dyDescent="0.25">
      <c r="A30" s="1"/>
      <c r="B30" s="18">
        <f>ROW()-ROW(Table[[#Headers],[2]])</f>
        <v>23</v>
      </c>
      <c r="C30" s="28">
        <v>424600</v>
      </c>
      <c r="D30" s="16" t="s">
        <v>49</v>
      </c>
      <c r="E30" s="22">
        <v>0</v>
      </c>
      <c r="F30" s="22">
        <v>450000</v>
      </c>
      <c r="G30" s="30">
        <f>IF(AND(Table[[#This Row],[4]]&lt;&gt;"",Table[[#This Row],[5]]&lt;&gt;""),SUM(Table[[#This Row],[4]]+Table[[#This Row],[5]]),"")</f>
        <v>450000</v>
      </c>
      <c r="H30" s="1"/>
      <c r="I30" s="1"/>
    </row>
    <row r="31" spans="1:9" x14ac:dyDescent="0.25">
      <c r="A31" s="1"/>
      <c r="B31" s="18">
        <f>ROW()-ROW(Table[[#Headers],[2]])</f>
        <v>24</v>
      </c>
      <c r="C31" s="28">
        <v>425100</v>
      </c>
      <c r="D31" s="16" t="s">
        <v>26</v>
      </c>
      <c r="E31" s="22">
        <v>0</v>
      </c>
      <c r="F31" s="22">
        <v>200000</v>
      </c>
      <c r="G31" s="30">
        <f>IF(AND(Table[[#This Row],[4]]&lt;&gt;"",Table[[#This Row],[5]]&lt;&gt;""),SUM(Table[[#This Row],[4]]+Table[[#This Row],[5]]),"")</f>
        <v>200000</v>
      </c>
      <c r="H31" s="1"/>
      <c r="I31" s="1"/>
    </row>
    <row r="32" spans="1:9" x14ac:dyDescent="0.25">
      <c r="A32" s="1"/>
      <c r="B32" s="18">
        <f>ROW()-ROW(Table[[#Headers],[2]])</f>
        <v>25</v>
      </c>
      <c r="C32" s="28">
        <v>425200</v>
      </c>
      <c r="D32" s="16" t="s">
        <v>27</v>
      </c>
      <c r="E32" s="22">
        <v>0</v>
      </c>
      <c r="F32" s="22">
        <v>300000</v>
      </c>
      <c r="G32" s="30">
        <f>IF(AND(Table[[#This Row],[4]]&lt;&gt;"",Table[[#This Row],[5]]&lt;&gt;""),SUM(Table[[#This Row],[4]]+Table[[#This Row],[5]]),"")</f>
        <v>300000</v>
      </c>
      <c r="H32" s="1"/>
      <c r="I32" s="1"/>
    </row>
    <row r="33" spans="1:9" x14ac:dyDescent="0.25">
      <c r="A33" s="1"/>
      <c r="B33" s="18">
        <f>ROW()-ROW(Table[[#Headers],[2]])</f>
        <v>26</v>
      </c>
      <c r="C33" s="28">
        <v>426100</v>
      </c>
      <c r="D33" s="16" t="s">
        <v>28</v>
      </c>
      <c r="E33" s="22">
        <v>385000</v>
      </c>
      <c r="F33" s="22">
        <v>250000</v>
      </c>
      <c r="G33" s="30">
        <f>IF(AND(Table[[#This Row],[4]]&lt;&gt;"",Table[[#This Row],[5]]&lt;&gt;""),SUM(Table[[#This Row],[4]]+Table[[#This Row],[5]]),"")</f>
        <v>635000</v>
      </c>
      <c r="H33" s="1"/>
      <c r="I33" s="1"/>
    </row>
    <row r="34" spans="1:9" x14ac:dyDescent="0.25">
      <c r="A34" s="1"/>
      <c r="B34" s="18">
        <f>ROW()-ROW(Table[[#Headers],[2]])</f>
        <v>27</v>
      </c>
      <c r="C34" s="29">
        <v>426400</v>
      </c>
      <c r="D34" s="16" t="s">
        <v>44</v>
      </c>
      <c r="E34" s="23">
        <v>831000</v>
      </c>
      <c r="F34" s="23">
        <v>0</v>
      </c>
      <c r="G34" s="30">
        <f>IF(AND(Table[[#This Row],[4]]&lt;&gt;"",Table[[#This Row],[5]]&lt;&gt;""),SUM(Table[[#This Row],[4]]+Table[[#This Row],[5]]),"")</f>
        <v>831000</v>
      </c>
      <c r="H34" s="1"/>
      <c r="I34" s="1"/>
    </row>
    <row r="35" spans="1:9" x14ac:dyDescent="0.25">
      <c r="A35" s="1"/>
      <c r="B35" s="18">
        <f>ROW()-ROW(Table[[#Headers],[2]])</f>
        <v>28</v>
      </c>
      <c r="C35" s="29">
        <v>426800</v>
      </c>
      <c r="D35" s="16" t="s">
        <v>29</v>
      </c>
      <c r="E35" s="23">
        <v>0</v>
      </c>
      <c r="F35" s="23">
        <v>130000</v>
      </c>
      <c r="G35" s="30">
        <f>IF(AND(Table[[#This Row],[4]]&lt;&gt;"",Table[[#This Row],[5]]&lt;&gt;""),SUM(Table[[#This Row],[4]]+Table[[#This Row],[5]]),"")</f>
        <v>130000</v>
      </c>
      <c r="H35" s="1"/>
      <c r="I35" s="1"/>
    </row>
    <row r="36" spans="1:9" x14ac:dyDescent="0.25">
      <c r="A36" s="1"/>
      <c r="B36" s="18">
        <f>ROW()-ROW(Table[[#Headers],[2]])</f>
        <v>29</v>
      </c>
      <c r="C36" s="29">
        <v>426900</v>
      </c>
      <c r="D36" s="16" t="s">
        <v>30</v>
      </c>
      <c r="E36" s="23">
        <v>0</v>
      </c>
      <c r="F36" s="23">
        <v>30000</v>
      </c>
      <c r="G36" s="30">
        <f>IF(AND(Table[[#This Row],[4]]&lt;&gt;"",Table[[#This Row],[5]]&lt;&gt;""),SUM(Table[[#This Row],[4]]+Table[[#This Row],[5]]),"")</f>
        <v>30000</v>
      </c>
      <c r="H36" s="1"/>
      <c r="I36" s="1"/>
    </row>
    <row r="37" spans="1:9" x14ac:dyDescent="0.25">
      <c r="A37" s="1"/>
      <c r="B37" s="18">
        <f>ROW()-ROW(Table[[#Headers],[2]])</f>
        <v>30</v>
      </c>
      <c r="C37" s="29">
        <v>444100</v>
      </c>
      <c r="D37" s="16" t="s">
        <v>31</v>
      </c>
      <c r="E37" s="23">
        <v>0</v>
      </c>
      <c r="F37" s="23">
        <v>150000</v>
      </c>
      <c r="G37" s="30">
        <f>IF(AND(Table[[#This Row],[4]]&lt;&gt;"",Table[[#This Row],[5]]&lt;&gt;""),SUM(Table[[#This Row],[4]]+Table[[#This Row],[5]]),"")</f>
        <v>150000</v>
      </c>
      <c r="H37" s="1"/>
      <c r="I37" s="1"/>
    </row>
    <row r="38" spans="1:9" x14ac:dyDescent="0.25">
      <c r="A38" s="1"/>
      <c r="B38" s="18">
        <f>ROW()-ROW(Table[[#Headers],[2]])</f>
        <v>31</v>
      </c>
      <c r="C38" s="29">
        <v>482200</v>
      </c>
      <c r="D38" s="16" t="s">
        <v>32</v>
      </c>
      <c r="E38" s="23">
        <v>0</v>
      </c>
      <c r="F38" s="23">
        <v>300000</v>
      </c>
      <c r="G38" s="30">
        <f>IF(AND(Table[[#This Row],[4]]&lt;&gt;"",Table[[#This Row],[5]]&lt;&gt;""),SUM(Table[[#This Row],[4]]+Table[[#This Row],[5]]),"")</f>
        <v>300000</v>
      </c>
      <c r="H38" s="1"/>
      <c r="I38" s="1"/>
    </row>
    <row r="39" spans="1:9" x14ac:dyDescent="0.25">
      <c r="A39" s="1"/>
      <c r="B39" s="18">
        <f>ROW()-ROW(Table[[#Headers],[2]])</f>
        <v>32</v>
      </c>
      <c r="C39" s="29">
        <v>511301</v>
      </c>
      <c r="D39" s="16" t="s">
        <v>33</v>
      </c>
      <c r="E39" s="23">
        <v>0</v>
      </c>
      <c r="F39" s="23">
        <v>250000</v>
      </c>
      <c r="G39" s="30">
        <f>IF(AND(Table[[#This Row],[4]]&lt;&gt;"",Table[[#This Row],[5]]&lt;&gt;""),SUM(Table[[#This Row],[4]]+Table[[#This Row],[5]]),"")</f>
        <v>250000</v>
      </c>
      <c r="H39" s="1"/>
      <c r="I39" s="1"/>
    </row>
    <row r="40" spans="1:9" x14ac:dyDescent="0.25">
      <c r="A40" s="1"/>
      <c r="B40" s="18">
        <f>ROW()-ROW(Table[[#Headers],[2]])</f>
        <v>33</v>
      </c>
      <c r="C40" s="29">
        <v>512200</v>
      </c>
      <c r="D40" s="16" t="s">
        <v>34</v>
      </c>
      <c r="E40" s="23">
        <v>0</v>
      </c>
      <c r="F40" s="23">
        <v>250000</v>
      </c>
      <c r="G40" s="30">
        <f>IF(AND(Table[[#This Row],[4]]&lt;&gt;"",Table[[#This Row],[5]]&lt;&gt;""),SUM(Table[[#This Row],[4]]+Table[[#This Row],[5]]),"")</f>
        <v>250000</v>
      </c>
      <c r="H40" s="1"/>
      <c r="I40" s="1"/>
    </row>
    <row r="41" spans="1:9" x14ac:dyDescent="0.25">
      <c r="A41" s="1"/>
      <c r="B41" s="18">
        <f>ROW()-ROW(Table[[#Headers],[2]])</f>
        <v>34</v>
      </c>
      <c r="C41" s="29"/>
      <c r="D41" s="16" t="s">
        <v>35</v>
      </c>
      <c r="E41" s="23">
        <v>0</v>
      </c>
      <c r="F41" s="23">
        <v>11000000</v>
      </c>
      <c r="G41" s="30">
        <f>IF(AND(Table[[#This Row],[4]]&lt;&gt;"",Table[[#This Row],[5]]&lt;&gt;""),SUM(Table[[#This Row],[4]]+Table[[#This Row],[5]]),"")</f>
        <v>11000000</v>
      </c>
      <c r="H41" s="1"/>
      <c r="I41" s="1"/>
    </row>
    <row r="42" spans="1:9" ht="15.75" thickBot="1" x14ac:dyDescent="0.3">
      <c r="A42" s="1"/>
      <c r="B42" s="18"/>
      <c r="C42" s="28"/>
      <c r="D42" s="16"/>
      <c r="E42" s="22"/>
      <c r="F42" s="22"/>
      <c r="G42" s="30" t="str">
        <f>IF(AND(Table[[#This Row],[4]]&lt;&gt;"",Table[[#This Row],[5]]&lt;&gt;""),SUM(Table[[#This Row],[4]]+Table[[#This Row],[5]]),"")</f>
        <v/>
      </c>
      <c r="H42" s="1"/>
      <c r="I42" s="1"/>
    </row>
    <row r="43" spans="1:9" ht="19.5" thickBot="1" x14ac:dyDescent="0.3">
      <c r="A43" s="1"/>
      <c r="B43" s="31"/>
      <c r="C43" s="32"/>
      <c r="D43" s="33" t="s">
        <v>0</v>
      </c>
      <c r="E43" s="35">
        <f>SUBTOTAL(109,Table[4])</f>
        <v>41335628</v>
      </c>
      <c r="F43" s="35">
        <f>SUBTOTAL(109,Table[5])</f>
        <v>38795237</v>
      </c>
      <c r="G43" s="35">
        <f>SUBTOTAL(109,Table[6])</f>
        <v>80130865</v>
      </c>
      <c r="H43" s="1"/>
      <c r="I43" s="1"/>
    </row>
    <row r="44" spans="1:9" x14ac:dyDescent="0.25">
      <c r="A44" s="1"/>
      <c r="B44" s="3"/>
      <c r="C44" s="19"/>
      <c r="D44" s="17"/>
      <c r="E44" s="7"/>
      <c r="F44" s="7"/>
      <c r="G44" s="7"/>
      <c r="H44" s="1"/>
      <c r="I44" s="1"/>
    </row>
    <row r="45" spans="1:9" x14ac:dyDescent="0.25">
      <c r="A45" s="1"/>
      <c r="B45" s="3"/>
      <c r="C45" s="19"/>
      <c r="D45" s="14"/>
      <c r="E45" s="7"/>
      <c r="F45" s="7"/>
      <c r="G45" s="7"/>
      <c r="H45" s="1"/>
      <c r="I45" s="1"/>
    </row>
    <row r="46" spans="1:9" x14ac:dyDescent="0.25">
      <c r="A46" s="1"/>
      <c r="B46" s="3"/>
      <c r="C46" s="19"/>
      <c r="D46" s="14"/>
      <c r="E46" s="7"/>
      <c r="F46" s="7"/>
      <c r="G46" s="7"/>
      <c r="H46" s="1"/>
      <c r="I46" s="1"/>
    </row>
    <row r="47" spans="1:9" x14ac:dyDescent="0.25">
      <c r="A47" s="1"/>
      <c r="B47" s="3"/>
      <c r="C47" s="19"/>
      <c r="D47" s="14"/>
      <c r="E47" s="7"/>
      <c r="F47" s="7"/>
      <c r="G47" s="7"/>
      <c r="H47" s="1"/>
      <c r="I47" s="1"/>
    </row>
    <row r="48" spans="1:9" x14ac:dyDescent="0.25">
      <c r="A48" s="1"/>
      <c r="B48" s="3"/>
      <c r="C48" s="19"/>
      <c r="D48" s="14"/>
      <c r="E48" s="7"/>
      <c r="F48" s="7"/>
      <c r="G48" s="7"/>
      <c r="H48" s="1"/>
      <c r="I48" s="1"/>
    </row>
    <row r="49" spans="1:9" x14ac:dyDescent="0.25">
      <c r="A49" s="1"/>
      <c r="B49" s="3"/>
      <c r="C49" s="19"/>
      <c r="D49" s="14"/>
      <c r="E49" s="7"/>
      <c r="F49" s="7"/>
      <c r="G49" s="7"/>
      <c r="H49" s="1"/>
      <c r="I49" s="1"/>
    </row>
    <row r="50" spans="1:9" x14ac:dyDescent="0.25">
      <c r="A50" s="1"/>
      <c r="B50" s="3"/>
      <c r="C50" s="19"/>
      <c r="D50" s="14"/>
      <c r="E50" s="7"/>
      <c r="F50" s="7"/>
      <c r="G50" s="7"/>
      <c r="H50" s="1"/>
      <c r="I50" s="1"/>
    </row>
    <row r="51" spans="1:9" ht="21.75" customHeight="1" x14ac:dyDescent="0.25">
      <c r="A51" s="1"/>
      <c r="B51" s="3"/>
      <c r="C51" s="19"/>
      <c r="D51" s="14"/>
      <c r="E51" s="7"/>
      <c r="F51" s="7"/>
      <c r="G51" s="7"/>
      <c r="H51" s="1"/>
      <c r="I51" s="1"/>
    </row>
    <row r="52" spans="1:9" x14ac:dyDescent="0.25">
      <c r="A52" s="1"/>
      <c r="B52" s="3"/>
      <c r="C52" s="19"/>
      <c r="D52" s="14"/>
      <c r="E52" s="7"/>
      <c r="F52" s="7"/>
      <c r="G52" s="7"/>
      <c r="H52" s="1"/>
      <c r="I52" s="1"/>
    </row>
    <row r="53" spans="1:9" x14ac:dyDescent="0.25">
      <c r="A53" s="1"/>
      <c r="B53" s="3"/>
      <c r="C53" s="19"/>
      <c r="D53" s="14"/>
      <c r="E53" s="7"/>
      <c r="F53" s="7"/>
      <c r="G53" s="7"/>
      <c r="H53" s="1"/>
      <c r="I53" s="1"/>
    </row>
    <row r="54" spans="1:9" x14ac:dyDescent="0.25">
      <c r="A54" s="1"/>
      <c r="B54" s="3"/>
      <c r="C54" s="19"/>
      <c r="D54" s="14"/>
      <c r="E54" s="7"/>
      <c r="F54" s="7"/>
      <c r="G54" s="7"/>
      <c r="H54" s="1"/>
      <c r="I54" s="1"/>
    </row>
    <row r="55" spans="1:9" x14ac:dyDescent="0.25">
      <c r="A55" s="1"/>
      <c r="B55" s="3"/>
      <c r="C55" s="19"/>
      <c r="D55" s="14"/>
      <c r="E55" s="7"/>
      <c r="F55" s="7"/>
      <c r="G55" s="7"/>
      <c r="H55" s="1"/>
      <c r="I55" s="1"/>
    </row>
    <row r="56" spans="1:9" x14ac:dyDescent="0.25">
      <c r="A56" s="1"/>
      <c r="B56" s="3"/>
      <c r="C56" s="19"/>
      <c r="D56" s="14"/>
      <c r="E56" s="7"/>
      <c r="F56" s="7"/>
      <c r="G56" s="7"/>
      <c r="H56" s="1"/>
      <c r="I56" s="1"/>
    </row>
    <row r="57" spans="1:9" x14ac:dyDescent="0.25">
      <c r="B57" s="3"/>
      <c r="C57" s="19"/>
      <c r="D57" s="14"/>
      <c r="E57" s="7"/>
      <c r="F57" s="7"/>
      <c r="G57" s="7"/>
    </row>
    <row r="58" spans="1:9" x14ac:dyDescent="0.25">
      <c r="B58" s="3"/>
      <c r="C58" s="19"/>
      <c r="D58" s="14"/>
      <c r="E58" s="7"/>
      <c r="F58" s="7"/>
      <c r="G58" s="7"/>
    </row>
    <row r="59" spans="1:9" x14ac:dyDescent="0.25">
      <c r="B59" s="3"/>
      <c r="C59" s="19"/>
      <c r="D59" s="14"/>
      <c r="E59" s="7"/>
      <c r="F59" s="7"/>
      <c r="G59" s="7"/>
    </row>
    <row r="60" spans="1:9" x14ac:dyDescent="0.25">
      <c r="B60" s="3"/>
      <c r="C60" s="19"/>
      <c r="D60" s="14"/>
      <c r="E60" s="7"/>
      <c r="F60" s="7"/>
      <c r="G60" s="7"/>
    </row>
    <row r="61" spans="1:9" x14ac:dyDescent="0.25">
      <c r="B61" s="3"/>
      <c r="C61" s="19"/>
      <c r="D61" s="14"/>
      <c r="E61" s="7"/>
      <c r="F61" s="7"/>
      <c r="G61" s="7"/>
    </row>
    <row r="62" spans="1:9" x14ac:dyDescent="0.25">
      <c r="B62" s="3"/>
      <c r="C62" s="19"/>
      <c r="D62" s="14"/>
      <c r="E62" s="7"/>
      <c r="F62" s="7"/>
      <c r="G62" s="7"/>
    </row>
    <row r="63" spans="1:9" x14ac:dyDescent="0.25">
      <c r="B63" s="3"/>
      <c r="C63" s="19"/>
      <c r="D63" s="14"/>
      <c r="E63" s="7"/>
      <c r="F63" s="7"/>
      <c r="G63" s="7"/>
    </row>
    <row r="64" spans="1:9" x14ac:dyDescent="0.25">
      <c r="B64" s="3"/>
      <c r="C64" s="19"/>
      <c r="D64" s="14"/>
      <c r="E64" s="7"/>
      <c r="F64" s="7"/>
      <c r="G64" s="7"/>
    </row>
    <row r="65" spans="2:7" x14ac:dyDescent="0.25">
      <c r="B65" s="3"/>
      <c r="C65" s="19"/>
      <c r="D65" s="14"/>
      <c r="E65" s="7"/>
      <c r="F65" s="7"/>
      <c r="G65" s="7"/>
    </row>
    <row r="66" spans="2:7" x14ac:dyDescent="0.25">
      <c r="B66" s="3"/>
      <c r="C66" s="19"/>
      <c r="D66" s="14"/>
      <c r="E66" s="7"/>
      <c r="F66" s="7"/>
      <c r="G66" s="7"/>
    </row>
    <row r="67" spans="2:7" x14ac:dyDescent="0.25">
      <c r="B67" s="3"/>
      <c r="C67" s="19"/>
      <c r="D67" s="14"/>
      <c r="E67" s="7"/>
      <c r="F67" s="7"/>
      <c r="G67" s="7"/>
    </row>
    <row r="68" spans="2:7" x14ac:dyDescent="0.25">
      <c r="B68" s="3"/>
      <c r="C68" s="19"/>
      <c r="D68" s="14"/>
      <c r="E68" s="7"/>
      <c r="F68" s="7"/>
      <c r="G68" s="7"/>
    </row>
    <row r="69" spans="2:7" x14ac:dyDescent="0.25">
      <c r="B69" s="4"/>
      <c r="C69" s="19"/>
      <c r="D69" s="14"/>
      <c r="E69" s="7"/>
      <c r="F69" s="7"/>
      <c r="G69" s="7"/>
    </row>
    <row r="70" spans="2:7" x14ac:dyDescent="0.25">
      <c r="B70" s="4"/>
      <c r="C70" s="19"/>
      <c r="D70" s="14"/>
      <c r="E70" s="7"/>
      <c r="F70" s="7"/>
      <c r="G70" s="7"/>
    </row>
    <row r="71" spans="2:7" x14ac:dyDescent="0.25">
      <c r="B71" s="4"/>
      <c r="C71" s="19"/>
      <c r="D71" s="14"/>
      <c r="E71" s="7"/>
      <c r="F71" s="7"/>
      <c r="G71" s="7"/>
    </row>
    <row r="72" spans="2:7" x14ac:dyDescent="0.25">
      <c r="B72" s="4"/>
      <c r="C72" s="19"/>
      <c r="D72" s="14"/>
      <c r="E72" s="7"/>
      <c r="F72" s="7"/>
      <c r="G72" s="7"/>
    </row>
  </sheetData>
  <sheetProtection selectLockedCells="1" sort="0" autoFilter="0" pivotTables="0"/>
  <mergeCells count="6">
    <mergeCell ref="B2:F2"/>
    <mergeCell ref="C3:C5"/>
    <mergeCell ref="G4:G5"/>
    <mergeCell ref="E3:G3"/>
    <mergeCell ref="B3:B5"/>
    <mergeCell ref="D3:D5"/>
  </mergeCells>
  <printOptions horizontalCentered="1"/>
  <pageMargins left="0.23622047244094491" right="0.23622047244094491" top="0.74803149606299213" bottom="0.15748031496062992" header="0.31496062992125984" footer="0.31496062992125984"/>
  <pageSetup paperSize="9" scale="78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Буџет</vt:lpstr>
      <vt:lpstr>Буџет!Print_Area</vt:lpstr>
      <vt:lpstr>Буџет!Print_Titles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dEXE</dc:creator>
  <cp:lastModifiedBy>User</cp:lastModifiedBy>
  <cp:lastPrinted>2018-09-19T10:27:36Z</cp:lastPrinted>
  <dcterms:created xsi:type="dcterms:W3CDTF">2015-07-13T10:57:35Z</dcterms:created>
  <dcterms:modified xsi:type="dcterms:W3CDTF">2018-09-20T11:02:03Z</dcterms:modified>
</cp:coreProperties>
</file>